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 Sekretarz\Desktop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56" i="1" l="1"/>
  <c r="C57" i="1" s="1"/>
  <c r="C54" i="1"/>
  <c r="C55" i="1" s="1"/>
  <c r="C60" i="1"/>
  <c r="C48" i="1"/>
  <c r="C36" i="1"/>
  <c r="C24" i="1"/>
  <c r="C25" i="1" s="1"/>
  <c r="C12" i="1"/>
  <c r="C6" i="1"/>
  <c r="C7" i="1"/>
  <c r="C44" i="1"/>
  <c r="C45" i="1" s="1"/>
  <c r="C32" i="1"/>
  <c r="C33" i="1" s="1"/>
  <c r="C20" i="1"/>
  <c r="C21" i="1" s="1"/>
  <c r="C8" i="1"/>
  <c r="C9" i="1" s="1"/>
  <c r="C42" i="1"/>
  <c r="C43" i="1" s="1"/>
  <c r="C49" i="1" s="1"/>
  <c r="C30" i="1"/>
  <c r="C31" i="1" s="1"/>
  <c r="C18" i="1"/>
  <c r="C19" i="1" s="1"/>
  <c r="C13" i="1" l="1"/>
  <c r="C61" i="1"/>
</calcChain>
</file>

<file path=xl/sharedStrings.xml><?xml version="1.0" encoding="utf-8"?>
<sst xmlns="http://schemas.openxmlformats.org/spreadsheetml/2006/main" count="56" uniqueCount="24">
  <si>
    <t>Oferta 1</t>
  </si>
  <si>
    <t>Oferta 2</t>
  </si>
  <si>
    <t>Cena</t>
  </si>
  <si>
    <t>Xa</t>
  </si>
  <si>
    <t>Agent PR</t>
  </si>
  <si>
    <t>Paolo Privitera</t>
  </si>
  <si>
    <t>Oferta 3</t>
  </si>
  <si>
    <t>Studio Graficzne Piotr Kurasik</t>
  </si>
  <si>
    <t>Tomasz Gronau</t>
  </si>
  <si>
    <t>Xa*80%</t>
  </si>
  <si>
    <t>Termin</t>
  </si>
  <si>
    <t>Xb</t>
  </si>
  <si>
    <t>Xb*10%</t>
  </si>
  <si>
    <t>Ocena merytoryczna</t>
  </si>
  <si>
    <t>Ocena estetyczna</t>
  </si>
  <si>
    <t>OCENA ŁĄCZNA</t>
  </si>
  <si>
    <t>Ocena*10%</t>
  </si>
  <si>
    <t>Oferta 4</t>
  </si>
  <si>
    <t>Oferta 5</t>
  </si>
  <si>
    <t>Studio Noa</t>
  </si>
  <si>
    <t>Zamówienie nr DWD 620-74/2018-1000120203
Usługa pełnego opracowania graficznego publikacji z zakresu historii sztuki pt. Court, nobles and festivals: Studies on the early modern visual culture</t>
  </si>
  <si>
    <t>Dyrektor Wydawnictwa UŚ, mgr Beata Klyta:</t>
  </si>
  <si>
    <t>Sekretarz Wydawnictwa UŚ, mgr Jakub Dziewit:</t>
  </si>
  <si>
    <t>Protokół z posiedzenia komisji oceniającej wnioski
Katowice, 3.09.2019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</si>
</sst>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2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8"/>
  <sheetViews>
    <sheetView tabSelected="1" workbookViewId="0">
      <selection activeCell="I10" sqref="I10"/>
    </sheetView>
  </sheetViews>
  <sheetFormatPr defaultRowHeight="15" x14ac:dyDescent="0.25"/>
  <cols>
    <col min="2" max="2" width="18.140625" customWidth="1"/>
    <col min="3" max="3" width="27.140625" customWidth="1"/>
    <col min="6" max="6" width="9.85546875" bestFit="1" customWidth="1"/>
  </cols>
  <sheetData>
    <row r="1" spans="2:6" ht="78.75" customHeight="1" x14ac:dyDescent="0.25">
      <c r="B1" s="2" t="s">
        <v>20</v>
      </c>
      <c r="C1" s="2"/>
      <c r="D1" s="2"/>
      <c r="E1" s="2"/>
    </row>
    <row r="2" spans="2:6" ht="45" customHeight="1" x14ac:dyDescent="0.25">
      <c r="B2" s="3" t="s">
        <v>23</v>
      </c>
      <c r="C2" s="3"/>
      <c r="D2" s="3"/>
      <c r="E2" s="3"/>
      <c r="F2" s="3"/>
    </row>
    <row r="3" spans="2:6" x14ac:dyDescent="0.25">
      <c r="D3" t="s">
        <v>2</v>
      </c>
      <c r="E3" t="s">
        <v>10</v>
      </c>
    </row>
    <row r="4" spans="2:6" x14ac:dyDescent="0.25">
      <c r="B4" t="s">
        <v>0</v>
      </c>
      <c r="C4" t="s">
        <v>4</v>
      </c>
      <c r="D4">
        <v>1230</v>
      </c>
      <c r="E4">
        <v>5</v>
      </c>
    </row>
    <row r="6" spans="2:6" x14ac:dyDescent="0.25">
      <c r="B6" t="s">
        <v>3</v>
      </c>
      <c r="C6" s="1">
        <f>D16*100/D4</f>
        <v>86.99186991869918</v>
      </c>
    </row>
    <row r="7" spans="2:6" x14ac:dyDescent="0.25">
      <c r="B7" t="s">
        <v>9</v>
      </c>
      <c r="C7" s="1">
        <f>C6*0.8</f>
        <v>69.59349593495935</v>
      </c>
    </row>
    <row r="8" spans="2:6" x14ac:dyDescent="0.25">
      <c r="B8" t="s">
        <v>11</v>
      </c>
      <c r="C8">
        <f>E16*100/5</f>
        <v>40</v>
      </c>
    </row>
    <row r="9" spans="2:6" x14ac:dyDescent="0.25">
      <c r="B9" t="s">
        <v>12</v>
      </c>
      <c r="C9">
        <f>C8*0.1</f>
        <v>4</v>
      </c>
    </row>
    <row r="10" spans="2:6" x14ac:dyDescent="0.25">
      <c r="B10" t="s">
        <v>13</v>
      </c>
      <c r="C10">
        <v>3</v>
      </c>
    </row>
    <row r="11" spans="2:6" x14ac:dyDescent="0.25">
      <c r="B11" t="s">
        <v>14</v>
      </c>
      <c r="C11">
        <v>5</v>
      </c>
    </row>
    <row r="12" spans="2:6" x14ac:dyDescent="0.25">
      <c r="B12" t="s">
        <v>16</v>
      </c>
      <c r="C12">
        <f>SUM(C10,C11)*0.1</f>
        <v>0.8</v>
      </c>
    </row>
    <row r="13" spans="2:6" x14ac:dyDescent="0.25">
      <c r="B13" t="s">
        <v>15</v>
      </c>
      <c r="C13" s="5">
        <f>SUM(C7,C9,C12)</f>
        <v>74.393495934959347</v>
      </c>
    </row>
    <row r="14" spans="2:6" x14ac:dyDescent="0.25">
      <c r="C14" s="1"/>
    </row>
    <row r="16" spans="2:6" x14ac:dyDescent="0.25">
      <c r="B16" s="4" t="s">
        <v>1</v>
      </c>
      <c r="C16" s="4" t="s">
        <v>5</v>
      </c>
      <c r="D16" s="4">
        <v>1070</v>
      </c>
      <c r="E16" s="4">
        <v>2</v>
      </c>
    </row>
    <row r="17" spans="2:5" x14ac:dyDescent="0.25">
      <c r="B17" s="4"/>
      <c r="C17" s="4"/>
      <c r="D17" s="4"/>
      <c r="E17" s="4"/>
    </row>
    <row r="18" spans="2:5" x14ac:dyDescent="0.25">
      <c r="B18" s="4" t="s">
        <v>3</v>
      </c>
      <c r="C18" s="4">
        <f>D16*100/D16</f>
        <v>100</v>
      </c>
      <c r="D18" s="4"/>
      <c r="E18" s="4"/>
    </row>
    <row r="19" spans="2:5" x14ac:dyDescent="0.25">
      <c r="B19" s="4" t="s">
        <v>9</v>
      </c>
      <c r="C19" s="4">
        <f>C18*0.8</f>
        <v>80</v>
      </c>
      <c r="D19" s="4"/>
      <c r="E19" s="4"/>
    </row>
    <row r="20" spans="2:5" x14ac:dyDescent="0.25">
      <c r="B20" s="4" t="s">
        <v>11</v>
      </c>
      <c r="C20" s="4">
        <f>2*100/2</f>
        <v>100</v>
      </c>
      <c r="D20" s="4"/>
      <c r="E20" s="4"/>
    </row>
    <row r="21" spans="2:5" x14ac:dyDescent="0.25">
      <c r="B21" s="4" t="s">
        <v>12</v>
      </c>
      <c r="C21" s="4">
        <f>C20*0.1</f>
        <v>10</v>
      </c>
      <c r="D21" s="4"/>
      <c r="E21" s="4"/>
    </row>
    <row r="22" spans="2:5" x14ac:dyDescent="0.25">
      <c r="B22" s="4" t="s">
        <v>13</v>
      </c>
      <c r="C22" s="4">
        <v>4</v>
      </c>
      <c r="D22" s="4"/>
      <c r="E22" s="4"/>
    </row>
    <row r="23" spans="2:5" x14ac:dyDescent="0.25">
      <c r="B23" s="4" t="s">
        <v>14</v>
      </c>
      <c r="C23" s="4">
        <v>5</v>
      </c>
      <c r="D23" s="4"/>
      <c r="E23" s="4"/>
    </row>
    <row r="24" spans="2:5" x14ac:dyDescent="0.25">
      <c r="B24" s="4" t="s">
        <v>16</v>
      </c>
      <c r="C24" s="4">
        <f>SUM(C22,C23)*0.1</f>
        <v>0.9</v>
      </c>
      <c r="D24" s="4"/>
      <c r="E24" s="4"/>
    </row>
    <row r="25" spans="2:5" x14ac:dyDescent="0.25">
      <c r="B25" s="4" t="s">
        <v>15</v>
      </c>
      <c r="C25" s="5">
        <f>SUM(C19,C21,C24)</f>
        <v>90.9</v>
      </c>
      <c r="D25" s="4"/>
      <c r="E25" s="4"/>
    </row>
    <row r="26" spans="2:5" x14ac:dyDescent="0.25">
      <c r="B26" s="4"/>
      <c r="C26" s="4"/>
      <c r="D26" s="4"/>
      <c r="E26" s="4"/>
    </row>
    <row r="28" spans="2:5" x14ac:dyDescent="0.25">
      <c r="B28" t="s">
        <v>6</v>
      </c>
      <c r="C28" t="s">
        <v>7</v>
      </c>
      <c r="D28">
        <v>1402.2</v>
      </c>
      <c r="E28">
        <v>14</v>
      </c>
    </row>
    <row r="30" spans="2:5" x14ac:dyDescent="0.25">
      <c r="B30" t="s">
        <v>3</v>
      </c>
      <c r="C30" s="1">
        <f>D16*100/D28</f>
        <v>76.308657823420333</v>
      </c>
    </row>
    <row r="31" spans="2:5" x14ac:dyDescent="0.25">
      <c r="B31" t="s">
        <v>9</v>
      </c>
      <c r="C31" s="1">
        <f>C30*0.8</f>
        <v>61.046926258736271</v>
      </c>
    </row>
    <row r="32" spans="2:5" x14ac:dyDescent="0.25">
      <c r="B32" t="s">
        <v>11</v>
      </c>
      <c r="C32" s="1">
        <f>2*100/E28</f>
        <v>14.285714285714286</v>
      </c>
    </row>
    <row r="33" spans="2:5" x14ac:dyDescent="0.25">
      <c r="B33" t="s">
        <v>12</v>
      </c>
      <c r="C33" s="1">
        <f>C32*0.1</f>
        <v>1.4285714285714288</v>
      </c>
    </row>
    <row r="34" spans="2:5" x14ac:dyDescent="0.25">
      <c r="B34" t="s">
        <v>13</v>
      </c>
      <c r="C34">
        <v>5</v>
      </c>
    </row>
    <row r="35" spans="2:5" x14ac:dyDescent="0.25">
      <c r="B35" t="s">
        <v>14</v>
      </c>
      <c r="C35">
        <v>5</v>
      </c>
    </row>
    <row r="36" spans="2:5" x14ac:dyDescent="0.25">
      <c r="B36" t="s">
        <v>16</v>
      </c>
      <c r="C36">
        <f>SUM(C34,C35)*0.1</f>
        <v>1</v>
      </c>
    </row>
    <row r="37" spans="2:5" x14ac:dyDescent="0.25">
      <c r="B37" t="s">
        <v>15</v>
      </c>
      <c r="C37" s="5">
        <f>SUM(C31,C33,C36)</f>
        <v>63.475497687307701</v>
      </c>
    </row>
    <row r="38" spans="2:5" x14ac:dyDescent="0.25">
      <c r="C38" s="1"/>
    </row>
    <row r="40" spans="2:5" x14ac:dyDescent="0.25">
      <c r="B40" t="s">
        <v>17</v>
      </c>
      <c r="C40" t="s">
        <v>8</v>
      </c>
      <c r="D40">
        <v>4240</v>
      </c>
      <c r="E40">
        <v>6</v>
      </c>
    </row>
    <row r="42" spans="2:5" x14ac:dyDescent="0.25">
      <c r="B42" t="s">
        <v>3</v>
      </c>
      <c r="C42" s="1">
        <f>D16*100/D40</f>
        <v>25.235849056603772</v>
      </c>
    </row>
    <row r="43" spans="2:5" x14ac:dyDescent="0.25">
      <c r="B43" t="s">
        <v>9</v>
      </c>
      <c r="C43" s="1">
        <f>C42*0.8</f>
        <v>20.188679245283019</v>
      </c>
    </row>
    <row r="44" spans="2:5" x14ac:dyDescent="0.25">
      <c r="B44" t="s">
        <v>11</v>
      </c>
      <c r="C44" s="1">
        <f>E16*100/E40</f>
        <v>33.333333333333336</v>
      </c>
    </row>
    <row r="45" spans="2:5" x14ac:dyDescent="0.25">
      <c r="B45" t="s">
        <v>12</v>
      </c>
      <c r="C45" s="1">
        <f>C44*0.1</f>
        <v>3.3333333333333339</v>
      </c>
    </row>
    <row r="46" spans="2:5" x14ac:dyDescent="0.25">
      <c r="B46" t="s">
        <v>13</v>
      </c>
      <c r="C46">
        <v>3</v>
      </c>
    </row>
    <row r="47" spans="2:5" x14ac:dyDescent="0.25">
      <c r="B47" t="s">
        <v>14</v>
      </c>
      <c r="C47">
        <v>2</v>
      </c>
    </row>
    <row r="48" spans="2:5" x14ac:dyDescent="0.25">
      <c r="B48" t="s">
        <v>16</v>
      </c>
      <c r="C48">
        <f>SUM(C46,C47)*0.1</f>
        <v>0.5</v>
      </c>
    </row>
    <row r="49" spans="2:5" x14ac:dyDescent="0.25">
      <c r="B49" t="s">
        <v>15</v>
      </c>
      <c r="C49" s="5">
        <f>SUM(C43,C45,C48)</f>
        <v>24.022012578616355</v>
      </c>
    </row>
    <row r="52" spans="2:5" x14ac:dyDescent="0.25">
      <c r="B52" t="s">
        <v>18</v>
      </c>
      <c r="C52" t="s">
        <v>19</v>
      </c>
      <c r="D52">
        <v>1845</v>
      </c>
      <c r="E52">
        <v>7</v>
      </c>
    </row>
    <row r="54" spans="2:5" x14ac:dyDescent="0.25">
      <c r="B54" t="s">
        <v>3</v>
      </c>
      <c r="C54" s="1">
        <f>D16*100/D52</f>
        <v>57.994579945799458</v>
      </c>
    </row>
    <row r="55" spans="2:5" x14ac:dyDescent="0.25">
      <c r="B55" t="s">
        <v>9</v>
      </c>
      <c r="C55" s="1">
        <f>C54*0.8</f>
        <v>46.395663956639567</v>
      </c>
    </row>
    <row r="56" spans="2:5" x14ac:dyDescent="0.25">
      <c r="B56" t="s">
        <v>11</v>
      </c>
      <c r="C56" s="1">
        <f>E16*100/E52</f>
        <v>28.571428571428573</v>
      </c>
    </row>
    <row r="57" spans="2:5" x14ac:dyDescent="0.25">
      <c r="B57" t="s">
        <v>12</v>
      </c>
      <c r="C57" s="1">
        <f>C56*0.1</f>
        <v>2.8571428571428577</v>
      </c>
    </row>
    <row r="58" spans="2:5" x14ac:dyDescent="0.25">
      <c r="B58" t="s">
        <v>13</v>
      </c>
      <c r="C58">
        <v>5</v>
      </c>
    </row>
    <row r="59" spans="2:5" x14ac:dyDescent="0.25">
      <c r="B59" t="s">
        <v>14</v>
      </c>
      <c r="C59">
        <v>4</v>
      </c>
    </row>
    <row r="60" spans="2:5" x14ac:dyDescent="0.25">
      <c r="B60" t="s">
        <v>16</v>
      </c>
      <c r="C60">
        <f>SUM(C58,C59)*0.1</f>
        <v>0.9</v>
      </c>
    </row>
    <row r="61" spans="2:5" x14ac:dyDescent="0.25">
      <c r="B61" t="s">
        <v>15</v>
      </c>
      <c r="C61" s="5">
        <f>SUM(C55,C57,C60)</f>
        <v>50.152806813782426</v>
      </c>
    </row>
    <row r="64" spans="2:5" x14ac:dyDescent="0.25">
      <c r="C64" t="s">
        <v>21</v>
      </c>
    </row>
    <row r="68" spans="3:3" x14ac:dyDescent="0.25">
      <c r="C68" t="s">
        <v>22</v>
      </c>
    </row>
  </sheetData>
  <mergeCells count="2">
    <mergeCell ref="B1:E1"/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Dziewit, sekretarz Wydawnictwa UŚ</dc:creator>
  <cp:lastModifiedBy>Pani Ewa</cp:lastModifiedBy>
  <cp:lastPrinted>2019-09-03T10:17:20Z</cp:lastPrinted>
  <dcterms:created xsi:type="dcterms:W3CDTF">2019-09-03T09:14:08Z</dcterms:created>
  <dcterms:modified xsi:type="dcterms:W3CDTF">2019-09-03T10:56:38Z</dcterms:modified>
</cp:coreProperties>
</file>